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37\"/>
    </mc:Choice>
  </mc:AlternateContent>
  <xr:revisionPtr revIDLastSave="0" documentId="13_ncr:1_{B9ECBB39-3EC4-4375-BCAA-C41967C4D921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7-01" sheetId="6" r:id="rId6"/>
    <sheet name="ОСР 27-02-01(1)" sheetId="7" r:id="rId7"/>
    <sheet name="ОСР 27-09-01(1)" sheetId="8" r:id="rId8"/>
    <sheet name="ОСР 27-12-01(1)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C44" i="1" s="1"/>
  <c r="C46" i="1" s="1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3" i="1"/>
  <c r="C41" i="1"/>
  <c r="I40" i="1"/>
  <c r="C40" i="1"/>
  <c r="I39" i="1"/>
  <c r="C39" i="1"/>
  <c r="I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<sst xmlns="http://schemas.openxmlformats.org/spreadsheetml/2006/main" count="352" uniqueCount="141">
  <si>
    <t>СВОДКА ЗАТРАТ</t>
  </si>
  <si>
    <t>P_0537</t>
  </si>
  <si>
    <t>(идентификатор инвестиционного проекта)</t>
  </si>
  <si>
    <t>Повышение надежности электроснабжения г. Новокуйбышевска по ул. З. Космодемьянской Реконструкция 2-х КЛ-6 кВ от ЦРП-5 до ТП-111 (протяженностью 1,34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</si>
  <si>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</si>
  <si>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</si>
  <si>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</si>
  <si>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</si>
  <si>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</si>
  <si>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</si>
  <si>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</si>
  <si>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</si>
  <si>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</si>
  <si>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</si>
  <si>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</si>
  <si>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</si>
  <si>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</si>
  <si>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</si>
  <si>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</si>
  <si>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</si>
  <si>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</si>
  <si>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</si>
  <si>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</si>
  <si>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</si>
  <si>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</si>
  <si>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</si>
  <si>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</si>
  <si>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</si>
  <si>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</si>
  <si>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</si>
  <si>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</si>
  <si>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</si>
  <si>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</si>
  <si>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</si>
  <si>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</si>
  <si>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</si>
  <si>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</si>
  <si>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</si>
  <si>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</si>
  <si>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</si>
  <si>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</si>
  <si>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</si>
  <si>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</si>
  <si>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</si>
  <si>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</si>
  <si>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</si>
  <si>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</si>
  <si>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</si>
  <si>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</si>
  <si>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</si>
  <si>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</si>
  <si>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</si>
  <si>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</si>
  <si>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</si>
  <si>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</si>
  <si>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</si>
  <si>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</si>
  <si>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</si>
  <si>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</si>
  <si>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</si>
  <si>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</si>
  <si>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</si>
  <si>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</si>
  <si>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</si>
  <si>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</si>
  <si>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</si>
  <si>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</si>
  <si>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</si>
  <si>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</si>
  <si>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</si>
  <si>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</si>
  <si>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</si>
  <si>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</si>
  <si>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</si>
  <si>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</si>
  <si>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</si>
  <si>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</si>
  <si>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</si>
  <si>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</si>
  <si>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</si>
  <si>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</si>
  <si>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</si>
  <si>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</si>
  <si>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</si>
  <si>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</si>
  <si>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</si>
  <si>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</si>
  <si>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</si>
  <si>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</si>
  <si>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</si>
  <si>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</si>
  <si>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</si>
  <si>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</si>
  <si>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</si>
  <si>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</si>
  <si>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</si>
  <si>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</si>
  <si>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</si>
  <si>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</si>
  <si>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</si>
  <si>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</si>
  <si>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</si>
  <si>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</si>
  <si>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Реконструкция КЛ-6 кВ от РП-135 до РП-147 г.о. Самара Самарская область</t>
  </si>
  <si>
    <t>КЛ-6 кВ ГНБ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</si>
  <si>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</si>
  <si>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</si>
  <si>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</si>
  <si>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</si>
  <si>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</si>
  <si>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</si>
  <si>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</si>
  <si>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</si>
  <si>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</si>
  <si>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</si>
  <si>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</si>
  <si>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</si>
  <si>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</si>
  <si>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</si>
  <si>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</si>
  <si>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</si>
  <si>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ГНБ трубой 160</t>
  </si>
  <si>
    <t>ОСР 27-12-01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</si>
  <si>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</si>
  <si>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</si>
  <si>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</si>
  <si>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</si>
  <si>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</si>
  <si>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</si>
  <si>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</si>
  <si>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</si>
  <si>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</si>
  <si>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</si>
  <si>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</si>
  <si>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</si>
  <si>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</si>
  <si>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</si>
  <si>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</si>
  <si>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</si>
  <si>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полиэтиленовая толстостенная гладкая 160*11,8мм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</si>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</sst>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\ _₽_-;\-* #\ ##0.000000\ _₽_-;_-* &quot;-&quot;??\ _₽_-;_-@_-"/>
    <numFmt numFmtId="176" formatCode="#\ ##0.000000"/>
    <numFmt numFmtId="177" formatCode="_-* #\ ##0.00000000_-;\-* #\ ##0.00000000_-;_-* &quot;-&quot;??_-;_-@_-"/>
    <numFmt numFmtId="181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8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175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76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1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8" zoomScale="90" zoomScaleNormal="90" workbookViewId="0">
      <selection activeCell="C46" sqref="C46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5.33203125" customWidth="1"/>
    <col min="9" max="9" width="14.5546875" customWidth="1"/>
  </cols>
  <sheetData>
    <row r="1" spans="1:3" ht="15.9" customHeight="1">
      <c r="A1" s="23"/>
      <c r="B1" s="23"/>
      <c r="C1" s="23"/>
    </row>
    <row r="2" spans="1:3" ht="15.9" customHeight="1">
      <c r="A2" s="24"/>
      <c r="B2" s="24"/>
      <c r="C2" s="24"/>
    </row>
    <row r="3" spans="1:3" ht="15.9" customHeight="1">
      <c r="A3" s="25"/>
      <c r="B3" s="25"/>
      <c r="C3" s="25"/>
    </row>
    <row r="4" spans="1:3" ht="15.9" customHeight="1">
      <c r="A4" s="24"/>
      <c r="B4" s="24"/>
      <c r="C4" s="24"/>
    </row>
    <row r="5" spans="1:3" ht="15.9" customHeight="1">
      <c r="A5" s="24"/>
      <c r="B5" s="24"/>
      <c r="C5" s="24"/>
    </row>
    <row r="6" spans="1:3" ht="15.9" customHeight="1">
      <c r="A6" s="24"/>
      <c r="B6" s="24"/>
      <c r="C6" s="49"/>
    </row>
    <row r="7" spans="1:3" ht="15.9" customHeight="1">
      <c r="A7" s="24"/>
      <c r="B7" s="24"/>
      <c r="C7" s="24"/>
    </row>
    <row r="8" spans="1:3" ht="15.9" customHeight="1">
      <c r="A8" s="25"/>
      <c r="B8" s="25"/>
      <c r="C8" s="25"/>
    </row>
    <row r="9" spans="1:3" ht="15.9" customHeight="1">
      <c r="A9" s="24"/>
      <c r="B9" s="24"/>
      <c r="C9" s="24"/>
    </row>
    <row r="10" spans="1:3" ht="15.9" customHeight="1">
      <c r="A10" s="24"/>
      <c r="B10" s="24"/>
      <c r="C10" s="24"/>
    </row>
    <row r="11" spans="1:3" ht="15.9" customHeight="1">
      <c r="A11" s="24"/>
      <c r="B11" s="24"/>
      <c r="C11" s="24"/>
    </row>
    <row r="12" spans="1:3" ht="15.9" customHeight="1">
      <c r="A12" s="84" t="s">
        <v>0</v>
      </c>
      <c r="B12" s="84"/>
      <c r="C12" s="84"/>
    </row>
    <row r="13" spans="1:3" ht="15.9" customHeight="1">
      <c r="A13" s="24"/>
      <c r="B13" s="24"/>
      <c r="C13" s="24"/>
    </row>
    <row r="14" spans="1:3" ht="15.9" customHeight="1">
      <c r="A14" s="24"/>
      <c r="B14" s="24"/>
      <c r="C14" s="24"/>
    </row>
    <row r="15" spans="1:3" ht="15.9" customHeight="1">
      <c r="A15" s="24"/>
      <c r="B15" s="24"/>
      <c r="C15" s="24"/>
    </row>
    <row r="16" spans="1:3" ht="20.100000000000001" customHeight="1">
      <c r="A16" s="85" t="s">
        <v>1</v>
      </c>
      <c r="B16" s="85"/>
      <c r="C16" s="85"/>
    </row>
    <row r="17" spans="1:9" ht="15.9" customHeight="1">
      <c r="A17" s="86" t="s">
        <v>2</v>
      </c>
      <c r="B17" s="86"/>
      <c r="C17" s="86"/>
    </row>
    <row r="18" spans="1:9" ht="15.9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5.9" customHeight="1">
      <c r="A20" s="86" t="s">
        <v>4</v>
      </c>
      <c r="B20" s="86"/>
      <c r="C20" s="86"/>
    </row>
    <row r="21" spans="1:9" ht="15.9" customHeight="1">
      <c r="A21" s="24"/>
      <c r="B21" s="24"/>
      <c r="C21" s="24"/>
    </row>
    <row r="22" spans="1:9" ht="15.9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>
      <c r="A25" s="81" t="s">
        <v>25</v>
      </c>
      <c r="B25" s="82"/>
      <c r="C25" s="83"/>
      <c r="D25" s="51"/>
      <c r="E25" s="51"/>
      <c r="F25" s="51"/>
      <c r="G25" s="52"/>
      <c r="H25" s="52"/>
      <c r="I25" s="52"/>
    </row>
    <row r="26" spans="1:9" ht="17.100000000000001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7.100000000000001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7.100000000000001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7.100000000000001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7.100000000000001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7.100000000000001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79"/>
    </row>
    <row r="33" spans="1:9" ht="15.6">
      <c r="A33" s="50"/>
      <c r="B33" s="53" t="s">
        <v>23</v>
      </c>
      <c r="C33" s="61">
        <v>0.94</v>
      </c>
      <c r="D33" s="57"/>
      <c r="E33" s="66"/>
      <c r="F33" s="67"/>
      <c r="G33" s="68"/>
      <c r="H33" s="60"/>
      <c r="I33" s="79"/>
    </row>
    <row r="34" spans="1:9" ht="15.6">
      <c r="A34" s="50"/>
      <c r="B34" s="53" t="s">
        <v>24</v>
      </c>
      <c r="C34" s="65">
        <f>C32*C33</f>
        <v>0</v>
      </c>
      <c r="D34" s="57"/>
      <c r="E34" s="66"/>
      <c r="F34" s="67"/>
      <c r="G34" s="68"/>
      <c r="H34" s="60"/>
      <c r="I34" s="79"/>
    </row>
    <row r="35" spans="1:9" ht="15.6">
      <c r="A35" s="81" t="s">
        <v>140</v>
      </c>
      <c r="B35" s="82"/>
      <c r="C35" s="83"/>
      <c r="D35" s="51"/>
      <c r="E35" s="69"/>
      <c r="F35" s="70"/>
      <c r="G35" s="59">
        <v>2024</v>
      </c>
      <c r="H35" s="60">
        <v>109.113503262205</v>
      </c>
      <c r="I35" s="79"/>
    </row>
    <row r="36" spans="1:9" ht="15.6">
      <c r="A36" s="50">
        <v>1</v>
      </c>
      <c r="B36" s="53" t="s">
        <v>8</v>
      </c>
      <c r="C36" s="54"/>
      <c r="D36" s="57"/>
      <c r="E36" s="63"/>
      <c r="F36" s="71"/>
      <c r="G36" s="59">
        <v>2025</v>
      </c>
      <c r="H36" s="60">
        <v>107.81631706396399</v>
      </c>
      <c r="I36" s="80">
        <f>(H36+100)/200</f>
        <v>1.0390815853198201</v>
      </c>
    </row>
    <row r="37" spans="1:9" ht="15.6">
      <c r="A37" s="55" t="s">
        <v>10</v>
      </c>
      <c r="B37" s="53" t="s">
        <v>11</v>
      </c>
      <c r="C37" s="72">
        <f>ССР!D68+ССР!E68</f>
        <v>53663.123511280697</v>
      </c>
      <c r="D37" s="57"/>
      <c r="E37" s="63"/>
      <c r="F37" s="57"/>
      <c r="G37" s="59">
        <v>2026</v>
      </c>
      <c r="H37" s="60">
        <v>105.262896868962</v>
      </c>
      <c r="I37" s="80">
        <f>(H37+100)/200*H36/100</f>
        <v>1.1065344785145901</v>
      </c>
    </row>
    <row r="38" spans="1:9" ht="15.6">
      <c r="A38" s="55" t="s">
        <v>15</v>
      </c>
      <c r="B38" s="53" t="s">
        <v>16</v>
      </c>
      <c r="C38" s="72">
        <v>0</v>
      </c>
      <c r="D38" s="57"/>
      <c r="E38" s="63"/>
      <c r="F38" s="57"/>
      <c r="G38" s="59">
        <v>2027</v>
      </c>
      <c r="H38" s="60">
        <v>104.420897989339</v>
      </c>
      <c r="I38" s="80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2">
        <f>ССР!G68</f>
        <v>1425.7715233639401</v>
      </c>
      <c r="D39" s="57"/>
      <c r="E39" s="63"/>
      <c r="F39" s="57"/>
      <c r="G39" s="59">
        <v>2028</v>
      </c>
      <c r="H39" s="60">
        <v>104.420897989339</v>
      </c>
      <c r="I39" s="80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2">
        <f>C37+C38+C39</f>
        <v>55088.895034644702</v>
      </c>
      <c r="D40" s="57"/>
      <c r="E40" s="63"/>
      <c r="F40" s="67"/>
      <c r="G40" s="59">
        <v>2029</v>
      </c>
      <c r="H40" s="60">
        <v>104.420897989339</v>
      </c>
      <c r="I40" s="80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9181.4825046446495</v>
      </c>
      <c r="D41" s="57"/>
      <c r="E41" s="63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3">
        <f>C40*I39</f>
        <v>66727.766968612297</v>
      </c>
      <c r="D42" s="57"/>
      <c r="E42" s="63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0.94</v>
      </c>
      <c r="D43" s="57"/>
      <c r="E43" s="63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62724.100950495558</v>
      </c>
      <c r="D44" s="57"/>
      <c r="E44" s="63"/>
      <c r="F44" s="67"/>
      <c r="G44" s="51"/>
      <c r="H44" s="51"/>
      <c r="I44" s="51"/>
    </row>
    <row r="45" spans="1:9" ht="15.6">
      <c r="A45" s="50"/>
      <c r="B45" s="53"/>
      <c r="C45" s="72"/>
      <c r="D45" s="74"/>
      <c r="E45" s="51"/>
      <c r="F45" s="57"/>
      <c r="G45" s="51"/>
      <c r="H45" s="51"/>
      <c r="I45" s="51"/>
    </row>
    <row r="46" spans="1:9" ht="15.6">
      <c r="A46" s="50"/>
      <c r="B46" s="53" t="s">
        <v>26</v>
      </c>
      <c r="C46" s="102">
        <f>C34+C44</f>
        <v>62724.100950495558</v>
      </c>
      <c r="D46" s="57"/>
      <c r="E46" s="75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1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5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6"/>
  <sheetViews>
    <sheetView topLeftCell="A6" zoomScale="75" zoomScaleNormal="75" workbookViewId="0">
      <selection activeCell="H3" sqref="H3:H63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105</v>
      </c>
      <c r="B1" s="10" t="s">
        <v>106</v>
      </c>
      <c r="C1" s="10" t="s">
        <v>107</v>
      </c>
      <c r="D1" s="10" t="s">
        <v>108</v>
      </c>
      <c r="E1" s="10" t="s">
        <v>109</v>
      </c>
      <c r="F1" s="10" t="s">
        <v>110</v>
      </c>
      <c r="G1" s="10" t="s">
        <v>111</v>
      </c>
      <c r="H1" s="10" t="s">
        <v>112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0" t="s">
        <v>42</v>
      </c>
      <c r="B3" s="95"/>
      <c r="C3" s="11"/>
      <c r="D3" s="12">
        <v>12628.889177042</v>
      </c>
      <c r="E3" s="13"/>
      <c r="F3" s="13"/>
      <c r="G3" s="13"/>
      <c r="H3" s="14"/>
    </row>
    <row r="4" spans="1:8">
      <c r="A4" s="92" t="s">
        <v>113</v>
      </c>
      <c r="B4" s="15" t="s">
        <v>114</v>
      </c>
      <c r="C4" s="11"/>
      <c r="D4" s="12">
        <v>11823.680235383999</v>
      </c>
      <c r="E4" s="13"/>
      <c r="F4" s="13"/>
      <c r="G4" s="13"/>
      <c r="H4" s="14"/>
    </row>
    <row r="5" spans="1:8">
      <c r="A5" s="92"/>
      <c r="B5" s="15" t="s">
        <v>115</v>
      </c>
      <c r="C5" s="10"/>
      <c r="D5" s="12">
        <v>805.20894165765003</v>
      </c>
      <c r="E5" s="13"/>
      <c r="F5" s="13"/>
      <c r="G5" s="13"/>
      <c r="H5" s="16"/>
    </row>
    <row r="6" spans="1:8">
      <c r="A6" s="93"/>
      <c r="B6" s="15" t="s">
        <v>116</v>
      </c>
      <c r="C6" s="10"/>
      <c r="D6" s="12">
        <v>0</v>
      </c>
      <c r="E6" s="13"/>
      <c r="F6" s="13"/>
      <c r="G6" s="13"/>
      <c r="H6" s="16"/>
    </row>
    <row r="7" spans="1:8">
      <c r="A7" s="93"/>
      <c r="B7" s="15" t="s">
        <v>117</v>
      </c>
      <c r="C7" s="10"/>
      <c r="D7" s="12">
        <v>0</v>
      </c>
      <c r="E7" s="13"/>
      <c r="F7" s="13"/>
      <c r="G7" s="13"/>
      <c r="H7" s="16"/>
    </row>
    <row r="8" spans="1:8">
      <c r="A8" s="96" t="s">
        <v>95</v>
      </c>
      <c r="B8" s="97"/>
      <c r="C8" s="92" t="s">
        <v>118</v>
      </c>
      <c r="D8" s="17">
        <v>12628.889177042</v>
      </c>
      <c r="E8" s="13">
        <v>1.27</v>
      </c>
      <c r="F8" s="13" t="s">
        <v>119</v>
      </c>
      <c r="G8" s="17">
        <v>9944.007226017</v>
      </c>
      <c r="H8" s="16"/>
    </row>
    <row r="9" spans="1:8">
      <c r="A9" s="99">
        <v>1</v>
      </c>
      <c r="B9" s="15" t="s">
        <v>114</v>
      </c>
      <c r="C9" s="92"/>
      <c r="D9" s="17">
        <v>11823.680235383999</v>
      </c>
      <c r="E9" s="13"/>
      <c r="F9" s="13"/>
      <c r="G9" s="13"/>
      <c r="H9" s="93" t="s">
        <v>42</v>
      </c>
    </row>
    <row r="10" spans="1:8">
      <c r="A10" s="92"/>
      <c r="B10" s="15" t="s">
        <v>115</v>
      </c>
      <c r="C10" s="92"/>
      <c r="D10" s="17">
        <v>805.20894165765003</v>
      </c>
      <c r="E10" s="13"/>
      <c r="F10" s="13"/>
      <c r="G10" s="13"/>
      <c r="H10" s="93"/>
    </row>
    <row r="11" spans="1:8">
      <c r="A11" s="92"/>
      <c r="B11" s="15" t="s">
        <v>116</v>
      </c>
      <c r="C11" s="92"/>
      <c r="D11" s="17">
        <v>0</v>
      </c>
      <c r="E11" s="13"/>
      <c r="F11" s="13"/>
      <c r="G11" s="13"/>
      <c r="H11" s="93"/>
    </row>
    <row r="12" spans="1:8">
      <c r="A12" s="92"/>
      <c r="B12" s="15" t="s">
        <v>117</v>
      </c>
      <c r="C12" s="92"/>
      <c r="D12" s="17">
        <v>0</v>
      </c>
      <c r="E12" s="13"/>
      <c r="F12" s="13"/>
      <c r="G12" s="13"/>
      <c r="H12" s="93"/>
    </row>
    <row r="13" spans="1:8" ht="24.6">
      <c r="A13" s="94" t="s">
        <v>64</v>
      </c>
      <c r="B13" s="95"/>
      <c r="C13" s="10"/>
      <c r="D13" s="12">
        <v>46.793028964708</v>
      </c>
      <c r="E13" s="13"/>
      <c r="F13" s="13"/>
      <c r="G13" s="13"/>
      <c r="H13" s="16"/>
    </row>
    <row r="14" spans="1:8">
      <c r="A14" s="92" t="s">
        <v>120</v>
      </c>
      <c r="B14" s="15" t="s">
        <v>114</v>
      </c>
      <c r="C14" s="10"/>
      <c r="D14" s="12">
        <v>0</v>
      </c>
      <c r="E14" s="13"/>
      <c r="F14" s="13"/>
      <c r="G14" s="13"/>
      <c r="H14" s="16"/>
    </row>
    <row r="15" spans="1:8">
      <c r="A15" s="92"/>
      <c r="B15" s="15" t="s">
        <v>115</v>
      </c>
      <c r="C15" s="10"/>
      <c r="D15" s="12">
        <v>0</v>
      </c>
      <c r="E15" s="13"/>
      <c r="F15" s="13"/>
      <c r="G15" s="13"/>
      <c r="H15" s="16"/>
    </row>
    <row r="16" spans="1:8">
      <c r="A16" s="92"/>
      <c r="B16" s="15" t="s">
        <v>116</v>
      </c>
      <c r="C16" s="10"/>
      <c r="D16" s="12">
        <v>0</v>
      </c>
      <c r="E16" s="13"/>
      <c r="F16" s="13"/>
      <c r="G16" s="13"/>
      <c r="H16" s="16"/>
    </row>
    <row r="17" spans="1:8">
      <c r="A17" s="92"/>
      <c r="B17" s="15" t="s">
        <v>117</v>
      </c>
      <c r="C17" s="10"/>
      <c r="D17" s="12">
        <v>46.793028964708</v>
      </c>
      <c r="E17" s="13"/>
      <c r="F17" s="13"/>
      <c r="G17" s="13"/>
      <c r="H17" s="16"/>
    </row>
    <row r="18" spans="1:8">
      <c r="A18" s="96" t="s">
        <v>98</v>
      </c>
      <c r="B18" s="97"/>
      <c r="C18" s="92" t="s">
        <v>118</v>
      </c>
      <c r="D18" s="17">
        <v>38.400426427786002</v>
      </c>
      <c r="E18" s="13">
        <v>1.27</v>
      </c>
      <c r="F18" s="13" t="s">
        <v>119</v>
      </c>
      <c r="G18" s="17">
        <v>30.236556242351998</v>
      </c>
      <c r="H18" s="16"/>
    </row>
    <row r="19" spans="1:8">
      <c r="A19" s="99">
        <v>1</v>
      </c>
      <c r="B19" s="15" t="s">
        <v>114</v>
      </c>
      <c r="C19" s="92"/>
      <c r="D19" s="17">
        <v>0</v>
      </c>
      <c r="E19" s="13"/>
      <c r="F19" s="13"/>
      <c r="G19" s="13"/>
      <c r="H19" s="93" t="s">
        <v>42</v>
      </c>
    </row>
    <row r="20" spans="1:8">
      <c r="A20" s="92"/>
      <c r="B20" s="15" t="s">
        <v>115</v>
      </c>
      <c r="C20" s="92"/>
      <c r="D20" s="17">
        <v>0</v>
      </c>
      <c r="E20" s="13"/>
      <c r="F20" s="13"/>
      <c r="G20" s="13"/>
      <c r="H20" s="93"/>
    </row>
    <row r="21" spans="1:8">
      <c r="A21" s="92"/>
      <c r="B21" s="15" t="s">
        <v>116</v>
      </c>
      <c r="C21" s="92"/>
      <c r="D21" s="17">
        <v>0</v>
      </c>
      <c r="E21" s="13"/>
      <c r="F21" s="13"/>
      <c r="G21" s="13"/>
      <c r="H21" s="93"/>
    </row>
    <row r="22" spans="1:8">
      <c r="A22" s="92"/>
      <c r="B22" s="15" t="s">
        <v>117</v>
      </c>
      <c r="C22" s="92"/>
      <c r="D22" s="17">
        <v>38.400426427786002</v>
      </c>
      <c r="E22" s="13"/>
      <c r="F22" s="13"/>
      <c r="G22" s="13"/>
      <c r="H22" s="93"/>
    </row>
    <row r="23" spans="1:8">
      <c r="A23" s="96" t="s">
        <v>98</v>
      </c>
      <c r="B23" s="97"/>
      <c r="C23" s="92" t="s">
        <v>121</v>
      </c>
      <c r="D23" s="17">
        <v>8.3926025369213004</v>
      </c>
      <c r="E23" s="13">
        <v>0.3</v>
      </c>
      <c r="F23" s="13" t="s">
        <v>119</v>
      </c>
      <c r="G23" s="17">
        <v>27.975341789738</v>
      </c>
      <c r="H23" s="16"/>
    </row>
    <row r="24" spans="1:8">
      <c r="A24" s="99">
        <v>2</v>
      </c>
      <c r="B24" s="15" t="s">
        <v>114</v>
      </c>
      <c r="C24" s="92"/>
      <c r="D24" s="17">
        <v>0</v>
      </c>
      <c r="E24" s="13"/>
      <c r="F24" s="13"/>
      <c r="G24" s="13"/>
      <c r="H24" s="93" t="s">
        <v>42</v>
      </c>
    </row>
    <row r="25" spans="1:8">
      <c r="A25" s="92"/>
      <c r="B25" s="15" t="s">
        <v>115</v>
      </c>
      <c r="C25" s="92"/>
      <c r="D25" s="17">
        <v>0</v>
      </c>
      <c r="E25" s="13"/>
      <c r="F25" s="13"/>
      <c r="G25" s="13"/>
      <c r="H25" s="93"/>
    </row>
    <row r="26" spans="1:8">
      <c r="A26" s="92"/>
      <c r="B26" s="15" t="s">
        <v>116</v>
      </c>
      <c r="C26" s="92"/>
      <c r="D26" s="17">
        <v>0</v>
      </c>
      <c r="E26" s="13"/>
      <c r="F26" s="13"/>
      <c r="G26" s="13"/>
      <c r="H26" s="93"/>
    </row>
    <row r="27" spans="1:8">
      <c r="A27" s="92"/>
      <c r="B27" s="15" t="s">
        <v>117</v>
      </c>
      <c r="C27" s="92"/>
      <c r="D27" s="17">
        <v>8.3926025369213004</v>
      </c>
      <c r="E27" s="13"/>
      <c r="F27" s="13"/>
      <c r="G27" s="13"/>
      <c r="H27" s="93"/>
    </row>
    <row r="28" spans="1:8" ht="24.6">
      <c r="A28" s="94" t="s">
        <v>76</v>
      </c>
      <c r="B28" s="95"/>
      <c r="C28" s="10"/>
      <c r="D28" s="12">
        <v>887.02968902813996</v>
      </c>
      <c r="E28" s="13"/>
      <c r="F28" s="13"/>
      <c r="G28" s="13"/>
      <c r="H28" s="16"/>
    </row>
    <row r="29" spans="1:8">
      <c r="A29" s="92" t="s">
        <v>122</v>
      </c>
      <c r="B29" s="15" t="s">
        <v>114</v>
      </c>
      <c r="C29" s="10"/>
      <c r="D29" s="12">
        <v>0</v>
      </c>
      <c r="E29" s="13"/>
      <c r="F29" s="13"/>
      <c r="G29" s="13"/>
      <c r="H29" s="16"/>
    </row>
    <row r="30" spans="1:8">
      <c r="A30" s="92"/>
      <c r="B30" s="15" t="s">
        <v>115</v>
      </c>
      <c r="C30" s="10"/>
      <c r="D30" s="12">
        <v>0</v>
      </c>
      <c r="E30" s="13"/>
      <c r="F30" s="13"/>
      <c r="G30" s="13"/>
      <c r="H30" s="16"/>
    </row>
    <row r="31" spans="1:8">
      <c r="A31" s="92"/>
      <c r="B31" s="15" t="s">
        <v>116</v>
      </c>
      <c r="C31" s="10"/>
      <c r="D31" s="12">
        <v>0</v>
      </c>
      <c r="E31" s="13"/>
      <c r="F31" s="13"/>
      <c r="G31" s="13"/>
      <c r="H31" s="16"/>
    </row>
    <row r="32" spans="1:8">
      <c r="A32" s="92"/>
      <c r="B32" s="15" t="s">
        <v>117</v>
      </c>
      <c r="C32" s="10"/>
      <c r="D32" s="12">
        <v>887.02968902813996</v>
      </c>
      <c r="E32" s="13"/>
      <c r="F32" s="13"/>
      <c r="G32" s="13"/>
      <c r="H32" s="16"/>
    </row>
    <row r="33" spans="1:8">
      <c r="A33" s="96" t="s">
        <v>76</v>
      </c>
      <c r="B33" s="97"/>
      <c r="C33" s="92" t="s">
        <v>118</v>
      </c>
      <c r="D33" s="17">
        <v>727.93574313126999</v>
      </c>
      <c r="E33" s="13">
        <v>1.27</v>
      </c>
      <c r="F33" s="13" t="s">
        <v>119</v>
      </c>
      <c r="G33" s="17">
        <v>573.17775049705995</v>
      </c>
      <c r="H33" s="16"/>
    </row>
    <row r="34" spans="1:8">
      <c r="A34" s="99">
        <v>1</v>
      </c>
      <c r="B34" s="15" t="s">
        <v>114</v>
      </c>
      <c r="C34" s="92"/>
      <c r="D34" s="17">
        <v>0</v>
      </c>
      <c r="E34" s="13"/>
      <c r="F34" s="13"/>
      <c r="G34" s="13"/>
      <c r="H34" s="93" t="s">
        <v>42</v>
      </c>
    </row>
    <row r="35" spans="1:8">
      <c r="A35" s="92"/>
      <c r="B35" s="15" t="s">
        <v>115</v>
      </c>
      <c r="C35" s="92"/>
      <c r="D35" s="17">
        <v>0</v>
      </c>
      <c r="E35" s="13"/>
      <c r="F35" s="13"/>
      <c r="G35" s="13"/>
      <c r="H35" s="93"/>
    </row>
    <row r="36" spans="1:8">
      <c r="A36" s="92"/>
      <c r="B36" s="15" t="s">
        <v>116</v>
      </c>
      <c r="C36" s="92"/>
      <c r="D36" s="17">
        <v>0</v>
      </c>
      <c r="E36" s="13"/>
      <c r="F36" s="13"/>
      <c r="G36" s="13"/>
      <c r="H36" s="93"/>
    </row>
    <row r="37" spans="1:8">
      <c r="A37" s="92"/>
      <c r="B37" s="15" t="s">
        <v>117</v>
      </c>
      <c r="C37" s="92"/>
      <c r="D37" s="17">
        <v>727.93574313126999</v>
      </c>
      <c r="E37" s="13"/>
      <c r="F37" s="13"/>
      <c r="G37" s="13"/>
      <c r="H37" s="93"/>
    </row>
    <row r="38" spans="1:8">
      <c r="A38" s="96" t="s">
        <v>76</v>
      </c>
      <c r="B38" s="97"/>
      <c r="C38" s="92" t="s">
        <v>121</v>
      </c>
      <c r="D38" s="17">
        <v>159.09394589687</v>
      </c>
      <c r="E38" s="13">
        <v>0.3</v>
      </c>
      <c r="F38" s="13" t="s">
        <v>119</v>
      </c>
      <c r="G38" s="17">
        <v>530.31315298957998</v>
      </c>
      <c r="H38" s="16"/>
    </row>
    <row r="39" spans="1:8">
      <c r="A39" s="99">
        <v>2</v>
      </c>
      <c r="B39" s="15" t="s">
        <v>114</v>
      </c>
      <c r="C39" s="92"/>
      <c r="D39" s="17">
        <v>0</v>
      </c>
      <c r="E39" s="13"/>
      <c r="F39" s="13"/>
      <c r="G39" s="13"/>
      <c r="H39" s="93" t="s">
        <v>42</v>
      </c>
    </row>
    <row r="40" spans="1:8">
      <c r="A40" s="92"/>
      <c r="B40" s="15" t="s">
        <v>115</v>
      </c>
      <c r="C40" s="92"/>
      <c r="D40" s="17">
        <v>0</v>
      </c>
      <c r="E40" s="13"/>
      <c r="F40" s="13"/>
      <c r="G40" s="13"/>
      <c r="H40" s="93"/>
    </row>
    <row r="41" spans="1:8">
      <c r="A41" s="92"/>
      <c r="B41" s="15" t="s">
        <v>116</v>
      </c>
      <c r="C41" s="92"/>
      <c r="D41" s="17">
        <v>0</v>
      </c>
      <c r="E41" s="13"/>
      <c r="F41" s="13"/>
      <c r="G41" s="13"/>
      <c r="H41" s="93"/>
    </row>
    <row r="42" spans="1:8">
      <c r="A42" s="92"/>
      <c r="B42" s="15" t="s">
        <v>117</v>
      </c>
      <c r="C42" s="92"/>
      <c r="D42" s="17">
        <v>159.09394589687</v>
      </c>
      <c r="E42" s="13"/>
      <c r="F42" s="13"/>
      <c r="G42" s="13"/>
      <c r="H42" s="93"/>
    </row>
    <row r="43" spans="1:8" ht="24.6">
      <c r="A43" s="94" t="s">
        <v>54</v>
      </c>
      <c r="B43" s="95"/>
      <c r="C43" s="10"/>
      <c r="D43" s="12">
        <v>26093.782081355999</v>
      </c>
      <c r="E43" s="13"/>
      <c r="F43" s="13"/>
      <c r="G43" s="13"/>
      <c r="H43" s="16"/>
    </row>
    <row r="44" spans="1:8">
      <c r="A44" s="92" t="s">
        <v>123</v>
      </c>
      <c r="B44" s="15" t="s">
        <v>114</v>
      </c>
      <c r="C44" s="10"/>
      <c r="D44" s="12">
        <v>26093.782081355999</v>
      </c>
      <c r="E44" s="13"/>
      <c r="F44" s="13"/>
      <c r="G44" s="13"/>
      <c r="H44" s="16"/>
    </row>
    <row r="45" spans="1:8">
      <c r="A45" s="92"/>
      <c r="B45" s="15" t="s">
        <v>115</v>
      </c>
      <c r="C45" s="10"/>
      <c r="D45" s="12">
        <v>0</v>
      </c>
      <c r="E45" s="13"/>
      <c r="F45" s="13"/>
      <c r="G45" s="13"/>
      <c r="H45" s="16"/>
    </row>
    <row r="46" spans="1:8">
      <c r="A46" s="92"/>
      <c r="B46" s="15" t="s">
        <v>116</v>
      </c>
      <c r="C46" s="10"/>
      <c r="D46" s="12">
        <v>0</v>
      </c>
      <c r="E46" s="13"/>
      <c r="F46" s="13"/>
      <c r="G46" s="13"/>
      <c r="H46" s="16"/>
    </row>
    <row r="47" spans="1:8">
      <c r="A47" s="92"/>
      <c r="B47" s="15" t="s">
        <v>117</v>
      </c>
      <c r="C47" s="10"/>
      <c r="D47" s="12">
        <v>0</v>
      </c>
      <c r="E47" s="13"/>
      <c r="F47" s="13"/>
      <c r="G47" s="13"/>
      <c r="H47" s="16"/>
    </row>
    <row r="48" spans="1:8">
      <c r="A48" s="96" t="s">
        <v>54</v>
      </c>
      <c r="B48" s="97"/>
      <c r="C48" s="92" t="s">
        <v>124</v>
      </c>
      <c r="D48" s="17">
        <v>26093.782081355999</v>
      </c>
      <c r="E48" s="13">
        <v>2.1540000000000001E-3</v>
      </c>
      <c r="F48" s="13" t="s">
        <v>125</v>
      </c>
      <c r="G48" s="17">
        <v>12114104.958846999</v>
      </c>
      <c r="H48" s="16"/>
    </row>
    <row r="49" spans="1:8">
      <c r="A49" s="99">
        <v>1</v>
      </c>
      <c r="B49" s="15" t="s">
        <v>114</v>
      </c>
      <c r="C49" s="92"/>
      <c r="D49" s="17">
        <v>26093.782081355999</v>
      </c>
      <c r="E49" s="13"/>
      <c r="F49" s="13"/>
      <c r="G49" s="13"/>
      <c r="H49" s="93" t="s">
        <v>42</v>
      </c>
    </row>
    <row r="50" spans="1:8">
      <c r="A50" s="92"/>
      <c r="B50" s="15" t="s">
        <v>115</v>
      </c>
      <c r="C50" s="92"/>
      <c r="D50" s="17">
        <v>0</v>
      </c>
      <c r="E50" s="13"/>
      <c r="F50" s="13"/>
      <c r="G50" s="13"/>
      <c r="H50" s="93"/>
    </row>
    <row r="51" spans="1:8">
      <c r="A51" s="92"/>
      <c r="B51" s="15" t="s">
        <v>116</v>
      </c>
      <c r="C51" s="92"/>
      <c r="D51" s="17">
        <v>0</v>
      </c>
      <c r="E51" s="13"/>
      <c r="F51" s="13"/>
      <c r="G51" s="13"/>
      <c r="H51" s="93"/>
    </row>
    <row r="52" spans="1:8">
      <c r="A52" s="92"/>
      <c r="B52" s="15" t="s">
        <v>117</v>
      </c>
      <c r="C52" s="92"/>
      <c r="D52" s="17">
        <v>0</v>
      </c>
      <c r="E52" s="13"/>
      <c r="F52" s="13"/>
      <c r="G52" s="13"/>
      <c r="H52" s="93"/>
    </row>
    <row r="53" spans="1:8" ht="24.6">
      <c r="A53" s="94" t="s">
        <v>103</v>
      </c>
      <c r="B53" s="95"/>
      <c r="C53" s="10"/>
      <c r="D53" s="12">
        <v>2760.1059989543</v>
      </c>
      <c r="E53" s="13"/>
      <c r="F53" s="13"/>
      <c r="G53" s="13"/>
      <c r="H53" s="16"/>
    </row>
    <row r="54" spans="1:8">
      <c r="A54" s="92" t="s">
        <v>113</v>
      </c>
      <c r="B54" s="15" t="s">
        <v>114</v>
      </c>
      <c r="C54" s="10"/>
      <c r="D54" s="12">
        <v>2584.1236145081998</v>
      </c>
      <c r="E54" s="13"/>
      <c r="F54" s="13"/>
      <c r="G54" s="13"/>
      <c r="H54" s="16"/>
    </row>
    <row r="55" spans="1:8">
      <c r="A55" s="92"/>
      <c r="B55" s="15" t="s">
        <v>115</v>
      </c>
      <c r="C55" s="10"/>
      <c r="D55" s="12">
        <v>175.98238444607</v>
      </c>
      <c r="E55" s="13"/>
      <c r="F55" s="13"/>
      <c r="G55" s="13"/>
      <c r="H55" s="16"/>
    </row>
    <row r="56" spans="1:8">
      <c r="A56" s="92"/>
      <c r="B56" s="15" t="s">
        <v>116</v>
      </c>
      <c r="C56" s="10"/>
      <c r="D56" s="12">
        <v>0</v>
      </c>
      <c r="E56" s="13"/>
      <c r="F56" s="13"/>
      <c r="G56" s="13"/>
      <c r="H56" s="16"/>
    </row>
    <row r="57" spans="1:8">
      <c r="A57" s="92"/>
      <c r="B57" s="15" t="s">
        <v>117</v>
      </c>
      <c r="C57" s="10"/>
      <c r="D57" s="12">
        <v>0</v>
      </c>
      <c r="E57" s="13"/>
      <c r="F57" s="13"/>
      <c r="G57" s="13"/>
      <c r="H57" s="16"/>
    </row>
    <row r="58" spans="1:8">
      <c r="A58" s="96" t="s">
        <v>104</v>
      </c>
      <c r="B58" s="97"/>
      <c r="C58" s="92" t="s">
        <v>121</v>
      </c>
      <c r="D58" s="17">
        <v>2760.1059989543</v>
      </c>
      <c r="E58" s="13">
        <v>0.3</v>
      </c>
      <c r="F58" s="13" t="s">
        <v>119</v>
      </c>
      <c r="G58" s="17">
        <v>9200.3533298476996</v>
      </c>
      <c r="H58" s="16"/>
    </row>
    <row r="59" spans="1:8">
      <c r="A59" s="99">
        <v>1</v>
      </c>
      <c r="B59" s="15" t="s">
        <v>114</v>
      </c>
      <c r="C59" s="92"/>
      <c r="D59" s="17">
        <v>2584.1236145081998</v>
      </c>
      <c r="E59" s="13"/>
      <c r="F59" s="13"/>
      <c r="G59" s="13"/>
      <c r="H59" s="93" t="s">
        <v>42</v>
      </c>
    </row>
    <row r="60" spans="1:8">
      <c r="A60" s="92"/>
      <c r="B60" s="15" t="s">
        <v>115</v>
      </c>
      <c r="C60" s="92"/>
      <c r="D60" s="17">
        <v>175.98238444607</v>
      </c>
      <c r="E60" s="13"/>
      <c r="F60" s="13"/>
      <c r="G60" s="13"/>
      <c r="H60" s="93"/>
    </row>
    <row r="61" spans="1:8">
      <c r="A61" s="92"/>
      <c r="B61" s="15" t="s">
        <v>116</v>
      </c>
      <c r="C61" s="92"/>
      <c r="D61" s="17">
        <v>0</v>
      </c>
      <c r="E61" s="13"/>
      <c r="F61" s="13"/>
      <c r="G61" s="13"/>
      <c r="H61" s="93"/>
    </row>
    <row r="62" spans="1:8">
      <c r="A62" s="92"/>
      <c r="B62" s="15" t="s">
        <v>117</v>
      </c>
      <c r="C62" s="92"/>
      <c r="D62" s="17">
        <v>0</v>
      </c>
      <c r="E62" s="13"/>
      <c r="F62" s="13"/>
      <c r="G62" s="13"/>
      <c r="H62" s="93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98" t="s">
        <v>126</v>
      </c>
      <c r="B65" s="98"/>
      <c r="C65" s="98"/>
      <c r="D65" s="98"/>
      <c r="E65" s="98"/>
      <c r="F65" s="98"/>
      <c r="G65" s="98"/>
      <c r="H65" s="98"/>
    </row>
    <row r="66" spans="1:8">
      <c r="A66" s="98" t="s">
        <v>127</v>
      </c>
      <c r="B66" s="98"/>
      <c r="C66" s="98"/>
      <c r="D66" s="98"/>
      <c r="E66" s="98"/>
      <c r="F66" s="98"/>
      <c r="G66" s="98"/>
      <c r="H66" s="98"/>
    </row>
  </sheetData>
  <mergeCells count="40">
    <mergeCell ref="A3:B3"/>
    <mergeCell ref="A8:B8"/>
    <mergeCell ref="A13:B13"/>
    <mergeCell ref="A18:B18"/>
    <mergeCell ref="A23:B23"/>
    <mergeCell ref="A28:B28"/>
    <mergeCell ref="A33:B33"/>
    <mergeCell ref="A38:B38"/>
    <mergeCell ref="A43:B43"/>
    <mergeCell ref="A48:B48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C48:C52"/>
    <mergeCell ref="C58:C62"/>
    <mergeCell ref="H9:H12"/>
    <mergeCell ref="H19:H22"/>
    <mergeCell ref="H24:H27"/>
    <mergeCell ref="H34:H37"/>
    <mergeCell ref="H39:H42"/>
    <mergeCell ref="H49:H52"/>
    <mergeCell ref="H59:H62"/>
    <mergeCell ref="C8:C12"/>
    <mergeCell ref="C18:C22"/>
    <mergeCell ref="C23:C27"/>
    <mergeCell ref="C33:C37"/>
    <mergeCell ref="C38:C4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128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129</v>
      </c>
      <c r="B3" s="2" t="s">
        <v>130</v>
      </c>
      <c r="C3" s="2" t="s">
        <v>131</v>
      </c>
      <c r="D3" s="2" t="s">
        <v>132</v>
      </c>
      <c r="E3" s="2" t="s">
        <v>133</v>
      </c>
      <c r="F3" s="2" t="s">
        <v>134</v>
      </c>
      <c r="G3" s="2" t="s">
        <v>135</v>
      </c>
      <c r="H3" s="2" t="s">
        <v>136</v>
      </c>
    </row>
    <row r="4" spans="1:8" ht="39" customHeight="1">
      <c r="A4" s="3" t="s">
        <v>137</v>
      </c>
      <c r="B4" s="4" t="s">
        <v>119</v>
      </c>
      <c r="C4" s="5">
        <v>1.8236406249999999</v>
      </c>
      <c r="D4" s="5">
        <v>5103.9171675885</v>
      </c>
      <c r="E4" s="4">
        <v>6</v>
      </c>
      <c r="F4" s="4"/>
      <c r="G4" s="5">
        <v>9307.7106934493004</v>
      </c>
      <c r="H4" s="6"/>
    </row>
    <row r="5" spans="1:8" ht="39" customHeight="1">
      <c r="A5" s="3" t="s">
        <v>138</v>
      </c>
      <c r="B5" s="4" t="s">
        <v>119</v>
      </c>
      <c r="C5" s="5">
        <v>0.53181250000000002</v>
      </c>
      <c r="D5" s="5">
        <v>818.22700652441995</v>
      </c>
      <c r="E5" s="4">
        <v>6</v>
      </c>
      <c r="F5" s="4"/>
      <c r="G5" s="5">
        <v>435.14334990727002</v>
      </c>
      <c r="H5" s="6"/>
    </row>
    <row r="6" spans="1:8" ht="39" customHeight="1">
      <c r="A6" s="3" t="s">
        <v>137</v>
      </c>
      <c r="B6" s="4" t="s">
        <v>119</v>
      </c>
      <c r="C6" s="5">
        <v>0.1</v>
      </c>
      <c r="D6" s="5">
        <v>34488.969683926</v>
      </c>
      <c r="E6" s="4">
        <v>6</v>
      </c>
      <c r="F6" s="4"/>
      <c r="G6" s="5">
        <v>3448.8969683925998</v>
      </c>
      <c r="H6" s="6"/>
    </row>
    <row r="7" spans="1:8" ht="39" customHeight="1">
      <c r="A7" s="3" t="s">
        <v>139</v>
      </c>
      <c r="B7" s="4" t="s">
        <v>119</v>
      </c>
      <c r="C7" s="5">
        <v>0.33823529411765002</v>
      </c>
      <c r="D7" s="5">
        <v>1724.4134162502</v>
      </c>
      <c r="E7" s="4">
        <v>6</v>
      </c>
      <c r="F7" s="4"/>
      <c r="G7" s="5">
        <v>583.25747902579997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A28" zoomScale="90" zoomScaleNormal="90" workbookViewId="0">
      <selection activeCell="B11" sqref="B11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30</v>
      </c>
      <c r="C18" s="91" t="s">
        <v>31</v>
      </c>
      <c r="D18" s="88" t="s">
        <v>32</v>
      </c>
      <c r="E18" s="89"/>
      <c r="F18" s="89"/>
      <c r="G18" s="89"/>
      <c r="H18" s="90"/>
    </row>
    <row r="19" spans="1:8" ht="84.9" customHeight="1">
      <c r="A19" s="91"/>
      <c r="B19" s="91"/>
      <c r="C19" s="91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7.100000000000001" customHeight="1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7.100000000000001" customHeight="1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7.100000000000001" customHeight="1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14407.803849892</v>
      </c>
      <c r="E25" s="41">
        <v>981.19132610372003</v>
      </c>
      <c r="F25" s="41">
        <v>0</v>
      </c>
      <c r="G25" s="41">
        <v>0</v>
      </c>
      <c r="H25" s="41">
        <v>15388.995175996</v>
      </c>
    </row>
    <row r="26" spans="1:8" ht="17.100000000000001" customHeight="1">
      <c r="A26" s="2"/>
      <c r="B26" s="33"/>
      <c r="C26" s="33" t="s">
        <v>43</v>
      </c>
      <c r="D26" s="41">
        <v>14407.803849892</v>
      </c>
      <c r="E26" s="41">
        <v>981.19132610372003</v>
      </c>
      <c r="F26" s="41">
        <v>0</v>
      </c>
      <c r="G26" s="41">
        <v>0</v>
      </c>
      <c r="H26" s="41">
        <v>15388.995175996</v>
      </c>
    </row>
    <row r="27" spans="1:8" ht="17.100000000000001" customHeight="1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7.100000000000001" customHeight="1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7.100000000000001" customHeight="1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7.100000000000001" customHeight="1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7.100000000000001" customHeight="1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7.100000000000001" customHeight="1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3.9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7.100000000000001" customHeight="1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7.100000000000001" customHeight="1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>
        <v>2</v>
      </c>
      <c r="B40" s="45" t="s">
        <v>53</v>
      </c>
      <c r="C40" s="46" t="s">
        <v>54</v>
      </c>
      <c r="D40" s="41">
        <v>26093.793865030999</v>
      </c>
      <c r="E40" s="41">
        <v>0</v>
      </c>
      <c r="F40" s="41">
        <v>0</v>
      </c>
      <c r="G40" s="41">
        <v>0</v>
      </c>
      <c r="H40" s="41">
        <v>26093.793865030999</v>
      </c>
    </row>
    <row r="41" spans="1:8" ht="17.100000000000001" customHeight="1">
      <c r="A41" s="2"/>
      <c r="B41" s="33"/>
      <c r="C41" s="33" t="s">
        <v>55</v>
      </c>
      <c r="D41" s="41">
        <v>26093.793865030999</v>
      </c>
      <c r="E41" s="41">
        <v>0</v>
      </c>
      <c r="F41" s="41">
        <v>0</v>
      </c>
      <c r="G41" s="41">
        <v>0</v>
      </c>
      <c r="H41" s="41">
        <v>26093.793865030999</v>
      </c>
    </row>
    <row r="42" spans="1:8" ht="17.100000000000001" customHeight="1">
      <c r="A42" s="2"/>
      <c r="B42" s="33"/>
      <c r="C42" s="33" t="s">
        <v>56</v>
      </c>
      <c r="D42" s="41">
        <v>40501.597714923002</v>
      </c>
      <c r="E42" s="41">
        <v>981.19132610372003</v>
      </c>
      <c r="F42" s="41">
        <v>0</v>
      </c>
      <c r="G42" s="41">
        <v>0</v>
      </c>
      <c r="H42" s="41">
        <v>41482.789041026997</v>
      </c>
    </row>
    <row r="43" spans="1:8" ht="17.100000000000001" customHeight="1">
      <c r="A43" s="2"/>
      <c r="B43" s="33"/>
      <c r="C43" s="44" t="s">
        <v>57</v>
      </c>
      <c r="D43" s="41"/>
      <c r="E43" s="41"/>
      <c r="F43" s="41"/>
      <c r="G43" s="41"/>
      <c r="H43" s="41"/>
    </row>
    <row r="44" spans="1:8" ht="31.2">
      <c r="A44" s="2">
        <v>3</v>
      </c>
      <c r="B44" s="2" t="s">
        <v>58</v>
      </c>
      <c r="C44" s="42" t="s">
        <v>59</v>
      </c>
      <c r="D44" s="41">
        <v>810.03195429846005</v>
      </c>
      <c r="E44" s="41">
        <v>19.623826522074001</v>
      </c>
      <c r="F44" s="41">
        <v>0</v>
      </c>
      <c r="G44" s="41">
        <v>0</v>
      </c>
      <c r="H44" s="41">
        <v>829.65578082053003</v>
      </c>
    </row>
    <row r="45" spans="1:8" ht="17.100000000000001" customHeight="1">
      <c r="A45" s="2"/>
      <c r="B45" s="33"/>
      <c r="C45" s="33" t="s">
        <v>60</v>
      </c>
      <c r="D45" s="41">
        <v>810.03195429846005</v>
      </c>
      <c r="E45" s="41">
        <v>19.623826522074001</v>
      </c>
      <c r="F45" s="41">
        <v>0</v>
      </c>
      <c r="G45" s="41">
        <v>0</v>
      </c>
      <c r="H45" s="41">
        <v>829.65578082053003</v>
      </c>
    </row>
    <row r="46" spans="1:8" ht="17.100000000000001" customHeight="1">
      <c r="A46" s="2"/>
      <c r="B46" s="33"/>
      <c r="C46" s="33" t="s">
        <v>61</v>
      </c>
      <c r="D46" s="41">
        <v>41311.629669221002</v>
      </c>
      <c r="E46" s="41">
        <v>1000.8151526258</v>
      </c>
      <c r="F46" s="41">
        <v>0</v>
      </c>
      <c r="G46" s="41">
        <v>0</v>
      </c>
      <c r="H46" s="41">
        <v>42312.444821846999</v>
      </c>
    </row>
    <row r="47" spans="1:8" ht="17.100000000000001" customHeight="1">
      <c r="A47" s="2"/>
      <c r="B47" s="33"/>
      <c r="C47" s="33" t="s">
        <v>62</v>
      </c>
      <c r="D47" s="41"/>
      <c r="E47" s="41"/>
      <c r="F47" s="41"/>
      <c r="G47" s="41"/>
      <c r="H47" s="41"/>
    </row>
    <row r="48" spans="1:8">
      <c r="A48" s="2">
        <v>4</v>
      </c>
      <c r="B48" s="2" t="s">
        <v>63</v>
      </c>
      <c r="C48" s="48" t="s">
        <v>64</v>
      </c>
      <c r="D48" s="41">
        <v>0</v>
      </c>
      <c r="E48" s="41">
        <v>0</v>
      </c>
      <c r="F48" s="41">
        <v>0</v>
      </c>
      <c r="G48" s="41">
        <v>46.793028964708</v>
      </c>
      <c r="H48" s="41">
        <v>46.793028964708</v>
      </c>
    </row>
    <row r="49" spans="1:8" ht="31.2">
      <c r="A49" s="2">
        <v>5</v>
      </c>
      <c r="B49" s="2" t="s">
        <v>65</v>
      </c>
      <c r="C49" s="48" t="s">
        <v>66</v>
      </c>
      <c r="D49" s="41">
        <v>1078.2004975569</v>
      </c>
      <c r="E49" s="41">
        <v>26.121275483533999</v>
      </c>
      <c r="F49" s="41">
        <v>0</v>
      </c>
      <c r="G49" s="41">
        <v>0</v>
      </c>
      <c r="H49" s="41">
        <v>1104.3217730404001</v>
      </c>
    </row>
    <row r="50" spans="1:8">
      <c r="A50" s="2">
        <v>6</v>
      </c>
      <c r="B50" s="2" t="s">
        <v>67</v>
      </c>
      <c r="C50" s="48" t="s">
        <v>68</v>
      </c>
      <c r="D50" s="41">
        <v>0</v>
      </c>
      <c r="E50" s="41">
        <v>0</v>
      </c>
      <c r="F50" s="41">
        <v>0</v>
      </c>
      <c r="G50" s="41">
        <v>219.71411320772</v>
      </c>
      <c r="H50" s="41">
        <v>219.71411320772</v>
      </c>
    </row>
    <row r="51" spans="1:8" ht="17.100000000000001" customHeight="1">
      <c r="A51" s="2"/>
      <c r="B51" s="33"/>
      <c r="C51" s="33" t="s">
        <v>69</v>
      </c>
      <c r="D51" s="41">
        <v>1078.2004975569</v>
      </c>
      <c r="E51" s="41">
        <v>26.121275483533999</v>
      </c>
      <c r="F51" s="41">
        <v>0</v>
      </c>
      <c r="G51" s="41">
        <v>266.50714217243001</v>
      </c>
      <c r="H51" s="41">
        <v>1370.8289152128</v>
      </c>
    </row>
    <row r="52" spans="1:8" ht="17.100000000000001" customHeight="1">
      <c r="A52" s="2"/>
      <c r="B52" s="33"/>
      <c r="C52" s="33" t="s">
        <v>70</v>
      </c>
      <c r="D52" s="41">
        <v>42389.830166778003</v>
      </c>
      <c r="E52" s="41">
        <v>1026.9364281093001</v>
      </c>
      <c r="F52" s="41">
        <v>0</v>
      </c>
      <c r="G52" s="41">
        <v>266.50714217243001</v>
      </c>
      <c r="H52" s="41">
        <v>43683.273737060001</v>
      </c>
    </row>
    <row r="53" spans="1:8" ht="17.100000000000001" customHeight="1">
      <c r="A53" s="2"/>
      <c r="B53" s="33"/>
      <c r="C53" s="33" t="s">
        <v>71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 ht="17.100000000000001" customHeight="1">
      <c r="A55" s="2"/>
      <c r="B55" s="33"/>
      <c r="C55" s="33" t="s">
        <v>72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 ht="17.100000000000001" customHeight="1">
      <c r="A56" s="2"/>
      <c r="B56" s="33"/>
      <c r="C56" s="33" t="s">
        <v>73</v>
      </c>
      <c r="D56" s="41">
        <v>42389.830166778003</v>
      </c>
      <c r="E56" s="41">
        <v>1026.9364281093001</v>
      </c>
      <c r="F56" s="41">
        <v>0</v>
      </c>
      <c r="G56" s="41">
        <v>266.50714217243001</v>
      </c>
      <c r="H56" s="41">
        <v>43683.273737060001</v>
      </c>
    </row>
    <row r="57" spans="1:8" ht="153" customHeight="1">
      <c r="A57" s="2"/>
      <c r="B57" s="33"/>
      <c r="C57" s="33" t="s">
        <v>74</v>
      </c>
      <c r="D57" s="41"/>
      <c r="E57" s="41"/>
      <c r="F57" s="41"/>
      <c r="G57" s="41"/>
      <c r="H57" s="41"/>
    </row>
    <row r="58" spans="1:8">
      <c r="A58" s="2">
        <v>7</v>
      </c>
      <c r="B58" s="2" t="s">
        <v>75</v>
      </c>
      <c r="C58" s="48" t="s">
        <v>76</v>
      </c>
      <c r="D58" s="41">
        <v>0</v>
      </c>
      <c r="E58" s="41">
        <v>0</v>
      </c>
      <c r="F58" s="41">
        <v>0</v>
      </c>
      <c r="G58" s="41">
        <v>887.02968902813996</v>
      </c>
      <c r="H58" s="41">
        <v>887.02968902813996</v>
      </c>
    </row>
    <row r="59" spans="1:8" ht="17.100000000000001" customHeight="1">
      <c r="A59" s="2"/>
      <c r="B59" s="33"/>
      <c r="C59" s="33" t="s">
        <v>77</v>
      </c>
      <c r="D59" s="41">
        <v>0</v>
      </c>
      <c r="E59" s="41">
        <v>0</v>
      </c>
      <c r="F59" s="41">
        <v>0</v>
      </c>
      <c r="G59" s="41">
        <v>887.02968902813996</v>
      </c>
      <c r="H59" s="41">
        <v>887.02968902813996</v>
      </c>
    </row>
    <row r="60" spans="1:8" ht="17.100000000000001" customHeight="1">
      <c r="A60" s="2"/>
      <c r="B60" s="33"/>
      <c r="C60" s="33" t="s">
        <v>78</v>
      </c>
      <c r="D60" s="41">
        <v>42389.830166778003</v>
      </c>
      <c r="E60" s="41">
        <v>1026.9364281093001</v>
      </c>
      <c r="F60" s="41">
        <v>0</v>
      </c>
      <c r="G60" s="41">
        <v>1153.5368312006001</v>
      </c>
      <c r="H60" s="41">
        <v>44570.303426088001</v>
      </c>
    </row>
    <row r="61" spans="1:8" ht="17.100000000000001" customHeight="1">
      <c r="A61" s="2"/>
      <c r="B61" s="33"/>
      <c r="C61" s="33" t="s">
        <v>79</v>
      </c>
      <c r="D61" s="41"/>
      <c r="E61" s="41"/>
      <c r="F61" s="41"/>
      <c r="G61" s="41"/>
      <c r="H61" s="41"/>
    </row>
    <row r="62" spans="1:8" ht="33.9" customHeight="1">
      <c r="A62" s="2">
        <v>8</v>
      </c>
      <c r="B62" s="2" t="s">
        <v>80</v>
      </c>
      <c r="C62" s="48" t="s">
        <v>81</v>
      </c>
      <c r="D62" s="41">
        <f>D60*3%</f>
        <v>1271.69490500334</v>
      </c>
      <c r="E62" s="41">
        <f>E60*3%</f>
        <v>30.808092843278999</v>
      </c>
      <c r="F62" s="41">
        <f>F60*3%</f>
        <v>0</v>
      </c>
      <c r="G62" s="41">
        <f>G60*3%</f>
        <v>34.606104936017999</v>
      </c>
      <c r="H62" s="41">
        <f>SUM(D62:G62)</f>
        <v>1337.1091027826401</v>
      </c>
    </row>
    <row r="63" spans="1:8" ht="17.100000000000001" customHeight="1">
      <c r="A63" s="2"/>
      <c r="B63" s="33"/>
      <c r="C63" s="33" t="s">
        <v>82</v>
      </c>
      <c r="D63" s="41">
        <f>D62</f>
        <v>1271.69490500334</v>
      </c>
      <c r="E63" s="41">
        <f>E62</f>
        <v>30.808092843278999</v>
      </c>
      <c r="F63" s="41">
        <f>F62</f>
        <v>0</v>
      </c>
      <c r="G63" s="41">
        <f>G62</f>
        <v>34.606104936017999</v>
      </c>
      <c r="H63" s="41">
        <f>SUM(D63:G63)</f>
        <v>1337.1091027826401</v>
      </c>
    </row>
    <row r="64" spans="1:8" ht="17.100000000000001" customHeight="1">
      <c r="A64" s="2"/>
      <c r="B64" s="33"/>
      <c r="C64" s="33" t="s">
        <v>83</v>
      </c>
      <c r="D64" s="41">
        <f>D63+D60</f>
        <v>43661.525071781303</v>
      </c>
      <c r="E64" s="41">
        <f>E63+E60</f>
        <v>1057.7445209525799</v>
      </c>
      <c r="F64" s="41">
        <f>F63+F60</f>
        <v>0</v>
      </c>
      <c r="G64" s="41">
        <f>G63+G60</f>
        <v>1188.1429361366199</v>
      </c>
      <c r="H64" s="41">
        <f>SUM(D64:G64)</f>
        <v>45907.412528870504</v>
      </c>
    </row>
    <row r="65" spans="1:8" ht="17.100000000000001" customHeight="1">
      <c r="A65" s="2"/>
      <c r="B65" s="33"/>
      <c r="C65" s="33" t="s">
        <v>84</v>
      </c>
      <c r="D65" s="41"/>
      <c r="E65" s="41"/>
      <c r="F65" s="41"/>
      <c r="G65" s="41"/>
      <c r="H65" s="41"/>
    </row>
    <row r="66" spans="1:8" ht="17.100000000000001" customHeight="1">
      <c r="A66" s="2">
        <v>9</v>
      </c>
      <c r="B66" s="2" t="s">
        <v>85</v>
      </c>
      <c r="C66" s="48" t="s">
        <v>86</v>
      </c>
      <c r="D66" s="41">
        <f>D64*20%</f>
        <v>8732.3050143562705</v>
      </c>
      <c r="E66" s="41">
        <f>E64*20%</f>
        <v>211.548904190516</v>
      </c>
      <c r="F66" s="41">
        <f>F64*20%</f>
        <v>0</v>
      </c>
      <c r="G66" s="41">
        <f>G64*20%</f>
        <v>237.628587227324</v>
      </c>
      <c r="H66" s="41">
        <f>SUM(D66:G66)</f>
        <v>9181.4825057741109</v>
      </c>
    </row>
    <row r="67" spans="1:8" ht="17.100000000000001" customHeight="1">
      <c r="A67" s="2"/>
      <c r="B67" s="33"/>
      <c r="C67" s="33" t="s">
        <v>87</v>
      </c>
      <c r="D67" s="41">
        <f>D66</f>
        <v>8732.3050143562705</v>
      </c>
      <c r="E67" s="41">
        <f>E66</f>
        <v>211.548904190516</v>
      </c>
      <c r="F67" s="41">
        <f>F66</f>
        <v>0</v>
      </c>
      <c r="G67" s="41">
        <f>G66</f>
        <v>237.628587227324</v>
      </c>
      <c r="H67" s="41">
        <f>SUM(D67:G67)</f>
        <v>9181.4825057741109</v>
      </c>
    </row>
    <row r="68" spans="1:8" ht="17.100000000000001" customHeight="1">
      <c r="A68" s="2"/>
      <c r="B68" s="33"/>
      <c r="C68" s="33" t="s">
        <v>88</v>
      </c>
      <c r="D68" s="41">
        <f>D67+D64</f>
        <v>52393.830086137597</v>
      </c>
      <c r="E68" s="41">
        <f>E67+E64</f>
        <v>1269.29342514309</v>
      </c>
      <c r="F68" s="41">
        <f>F67+F64</f>
        <v>0</v>
      </c>
      <c r="G68" s="41">
        <f>G67+G64</f>
        <v>1425.7715233639401</v>
      </c>
      <c r="H68" s="41">
        <f>SUM(D68:G68)</f>
        <v>55088.895034644702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93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11823.680235383999</v>
      </c>
      <c r="E13" s="32">
        <v>805.20894165765003</v>
      </c>
      <c r="F13" s="32">
        <v>0</v>
      </c>
      <c r="G13" s="32">
        <v>0</v>
      </c>
      <c r="H13" s="32">
        <v>12628.889177042</v>
      </c>
      <c r="J13" s="20"/>
    </row>
    <row r="14" spans="1:14" ht="17.100000000000001" customHeight="1">
      <c r="A14" s="2"/>
      <c r="B14" s="33"/>
      <c r="C14" s="33" t="s">
        <v>96</v>
      </c>
      <c r="D14" s="32">
        <v>11823.680235383999</v>
      </c>
      <c r="E14" s="32">
        <v>805.20894165765003</v>
      </c>
      <c r="F14" s="32">
        <v>0</v>
      </c>
      <c r="G14" s="32">
        <v>0</v>
      </c>
      <c r="H14" s="32">
        <v>12628.889177042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93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98</v>
      </c>
      <c r="D13" s="32">
        <v>0</v>
      </c>
      <c r="E13" s="32">
        <v>0</v>
      </c>
      <c r="F13" s="32">
        <v>0</v>
      </c>
      <c r="G13" s="32">
        <v>38.400426427786002</v>
      </c>
      <c r="H13" s="32">
        <v>38.400426427786002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38.400426427786002</v>
      </c>
      <c r="H14" s="32">
        <v>38.400426427786002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93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76</v>
      </c>
      <c r="D13" s="32">
        <v>0</v>
      </c>
      <c r="E13" s="32">
        <v>0</v>
      </c>
      <c r="F13" s="32">
        <v>0</v>
      </c>
      <c r="G13" s="32">
        <v>727.93574313126999</v>
      </c>
      <c r="H13" s="32">
        <v>727.93574313126999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727.93574313126999</v>
      </c>
      <c r="H14" s="32">
        <v>727.93574313126999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54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93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54</v>
      </c>
      <c r="D13" s="32">
        <v>26093.782081355999</v>
      </c>
      <c r="E13" s="32">
        <v>0</v>
      </c>
      <c r="F13" s="32">
        <v>0</v>
      </c>
      <c r="G13" s="32">
        <v>0</v>
      </c>
      <c r="H13" s="32">
        <v>26093.782081355999</v>
      </c>
      <c r="J13" s="20"/>
    </row>
    <row r="14" spans="1:14" ht="17.100000000000001" customHeight="1">
      <c r="A14" s="2"/>
      <c r="B14" s="33"/>
      <c r="C14" s="33" t="s">
        <v>96</v>
      </c>
      <c r="D14" s="32">
        <v>26093.782081355999</v>
      </c>
      <c r="E14" s="32">
        <v>0</v>
      </c>
      <c r="F14" s="32">
        <v>0</v>
      </c>
      <c r="G14" s="32">
        <v>0</v>
      </c>
      <c r="H14" s="32">
        <v>26093.782081355999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B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93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104</v>
      </c>
      <c r="D13" s="32">
        <v>2584.1236145081998</v>
      </c>
      <c r="E13" s="32">
        <v>175.98238444607</v>
      </c>
      <c r="F13" s="32">
        <v>0</v>
      </c>
      <c r="G13" s="32">
        <v>0</v>
      </c>
      <c r="H13" s="32">
        <v>2760.1059989543</v>
      </c>
      <c r="J13" s="20"/>
    </row>
    <row r="14" spans="1:14" ht="17.100000000000001" customHeight="1">
      <c r="A14" s="2"/>
      <c r="B14" s="33"/>
      <c r="C14" s="33" t="s">
        <v>96</v>
      </c>
      <c r="D14" s="32">
        <v>2584.1236145081998</v>
      </c>
      <c r="E14" s="32">
        <v>175.98238444607</v>
      </c>
      <c r="F14" s="32">
        <v>0</v>
      </c>
      <c r="G14" s="32">
        <v>0</v>
      </c>
      <c r="H14" s="32">
        <v>2760.1059989543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93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98</v>
      </c>
      <c r="D13" s="32">
        <v>0</v>
      </c>
      <c r="E13" s="32">
        <v>0</v>
      </c>
      <c r="F13" s="32">
        <v>0</v>
      </c>
      <c r="G13" s="32">
        <v>8.3926025369213004</v>
      </c>
      <c r="H13" s="32">
        <v>8.3926025369213004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8.3926025369213004</v>
      </c>
      <c r="H14" s="32">
        <v>8.3926025369213004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30</v>
      </c>
      <c r="C10" s="91" t="s">
        <v>93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76</v>
      </c>
      <c r="D13" s="32">
        <v>0</v>
      </c>
      <c r="E13" s="32">
        <v>0</v>
      </c>
      <c r="F13" s="32">
        <v>0</v>
      </c>
      <c r="G13" s="32">
        <v>159.09394589687</v>
      </c>
      <c r="H13" s="32">
        <v>159.09394589687</v>
      </c>
      <c r="J13" s="20"/>
    </row>
    <row r="14" spans="1:14" ht="17.100000000000001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159.09394589687</v>
      </c>
      <c r="H14" s="32">
        <v>159.09394589687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27-07-01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2025-11-17T09:41:37Z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DA9A1D5E2B1B4D478DD33F13575B998D_12</vt:lpwstr>
  </property>
  <property fmtid="{D5CDD505-2E9C-101B-9397-08002B2CF9AE}" pid="3" name="KSOProductBuildVer">
    <vt:lpwstr>1049-12.2.0.20795</vt:lpwstr>
  </property>
</Properties>
</file>